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985" activeTab="0"/>
  </bookViews>
  <sheets>
    <sheet name="závod" sheetId="1" r:id="rId1"/>
    <sheet name="60 m" sheetId="2" r:id="rId2"/>
    <sheet name="800 m" sheetId="3" r:id="rId3"/>
    <sheet name="míček" sheetId="4" r:id="rId4"/>
    <sheet name="dálka" sheetId="5" r:id="rId5"/>
    <sheet name="výška" sheetId="6" r:id="rId6"/>
    <sheet name="pořadí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<sst xmlns="http://schemas.openxmlformats.org/spreadsheetml/2006/main" count="276" uniqueCount="53">
  <si>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</si>
  <si>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</si>
  <si>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</si>
  <si>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</si>
  <si>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</si>
  <si>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</si>
  <si>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</si>
  <si>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</si>
  <si>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</si>
  <si>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</si>
  <si>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2.</t>
  </si>
  <si>
    <t>1.</t>
  </si>
  <si>
    <t>3.</t>
  </si>
  <si>
    <t>4.</t>
  </si>
  <si>
    <t>800 m</t>
  </si>
  <si>
    <t>60 m chlapci mladší</t>
  </si>
  <si>
    <t>nejlepší</t>
  </si>
  <si>
    <t>Výška chlapci mladší</t>
  </si>
  <si>
    <t>800 m chlapci</t>
  </si>
  <si>
    <t>Atletický čtyřboj ZŠ - krajské kolo, mladší žáci</t>
  </si>
  <si>
    <t>26. 5. 2015 Jablonné v Podještědí</t>
  </si>
  <si>
    <t>Jablonné v Podještědí</t>
  </si>
  <si>
    <t>Mádlo Jakub</t>
  </si>
  <si>
    <t>Demeter Petr</t>
  </si>
  <si>
    <t>Svoboda Jan</t>
  </si>
  <si>
    <t>Jandák Lukáš</t>
  </si>
  <si>
    <t>Jarkovský Patrik</t>
  </si>
  <si>
    <t>Pasířská Jablonec n. N.</t>
  </si>
  <si>
    <t>Ederer Jan</t>
  </si>
  <si>
    <t>Vrchlického Liberec</t>
  </si>
  <si>
    <t>Flesner Jakub</t>
  </si>
  <si>
    <t>Firman Lukáš</t>
  </si>
  <si>
    <t>Mádle Lukáš</t>
  </si>
  <si>
    <t>Zeman Jiří</t>
  </si>
  <si>
    <t>Jilemnice Komenského</t>
  </si>
  <si>
    <t>Dušek Daaniel</t>
  </si>
  <si>
    <t>Pokorný Miloš</t>
  </si>
  <si>
    <t>Paulus Lukáš</t>
  </si>
  <si>
    <t>Holman Tomáš</t>
  </si>
  <si>
    <t>Beníček Ondřej</t>
  </si>
  <si>
    <t>Mysspach Daniel</t>
  </si>
  <si>
    <t>Svoboda Václav</t>
  </si>
  <si>
    <t>Pulina Matěj</t>
  </si>
  <si>
    <t>Sobota Matyáš</t>
  </si>
  <si>
    <t>Valušiak Martin</t>
  </si>
  <si>
    <t>Dálka chlapci mladší, 3 pokusy</t>
  </si>
  <si>
    <t>Maximálně 9 pokusů.</t>
  </si>
  <si>
    <t>Paulina Matyáš</t>
  </si>
  <si>
    <t>Dušek Daniel</t>
  </si>
  <si>
    <t>Míček chlapci mladší, 3 POKUSY</t>
  </si>
  <si>
    <t>Pořadí škol:</t>
  </si>
  <si>
    <t>Krajské kolo Atletického čtyřboje ZŠ - mladší žáci</t>
  </si>
  <si>
    <t>Pasířská Jablonec nad Nisou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</si>
</sst>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2">
      <pane xSplit="1" ySplit="6" topLeftCell="B31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40" sqref="F40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21.125" style="0" customWidth="1"/>
    <col min="4" max="4" width="7.125" style="0" customWidth="1"/>
    <col min="5" max="6" width="5.625" style="0" customWidth="1"/>
    <col min="7" max="9" width="5.375" style="0" customWidth="1"/>
    <col min="10" max="10" width="6.375" style="0" customWidth="1"/>
    <col min="11" max="11" width="5.625" style="0" customWidth="1"/>
    <col min="12" max="12" width="3.00390625" style="0" customWidth="1"/>
    <col min="13" max="13" width="1.12109375" style="0" customWidth="1"/>
    <col min="14" max="14" width="7.125" style="22" customWidth="1"/>
    <col min="15" max="15" width="5.625" style="0" customWidth="1"/>
    <col min="16" max="16" width="9.00390625" style="0" customWidth="1"/>
  </cols>
  <sheetData>
    <row r="1" ht="23.25">
      <c r="A1" s="19"/>
    </row>
    <row r="2" spans="1:2" ht="23.25">
      <c r="A2" s="19"/>
      <c r="B2" s="31" t="s">
        <v>19</v>
      </c>
    </row>
    <row r="4" spans="1:2" ht="15.75">
      <c r="A4" s="18"/>
      <c r="B4" s="18" t="s">
        <v>20</v>
      </c>
    </row>
    <row r="6" spans="18:21" ht="12.75">
      <c r="R6" s="1"/>
      <c r="S6" s="1"/>
      <c r="T6" s="1"/>
      <c r="U6" s="1"/>
    </row>
    <row r="7" spans="1:21" ht="12.75">
      <c r="A7" s="2" t="s">
        <v>0</v>
      </c>
      <c r="B7" s="2" t="s">
        <v>1</v>
      </c>
      <c r="C7" s="2" t="s">
        <v>2</v>
      </c>
      <c r="D7" s="2" t="s">
        <v>4</v>
      </c>
      <c r="E7" s="2" t="s">
        <v>3</v>
      </c>
      <c r="F7" s="2" t="s">
        <v>5</v>
      </c>
      <c r="G7" s="2" t="s">
        <v>3</v>
      </c>
      <c r="H7" s="2" t="s">
        <v>6</v>
      </c>
      <c r="I7" s="2" t="s">
        <v>3</v>
      </c>
      <c r="J7" s="2" t="s">
        <v>7</v>
      </c>
      <c r="K7" s="2" t="s">
        <v>3</v>
      </c>
      <c r="L7" s="32" t="s">
        <v>14</v>
      </c>
      <c r="M7" s="33"/>
      <c r="N7" s="34"/>
      <c r="O7" s="2" t="s">
        <v>3</v>
      </c>
      <c r="P7" s="2" t="s">
        <v>8</v>
      </c>
      <c r="R7" s="3"/>
      <c r="S7" s="3"/>
      <c r="T7" s="3"/>
      <c r="U7" s="3"/>
    </row>
    <row r="8" spans="1:21" ht="12.75">
      <c r="A8" s="16"/>
      <c r="B8" s="4" t="s">
        <v>22</v>
      </c>
      <c r="C8" s="20" t="s">
        <v>21</v>
      </c>
      <c r="D8" s="5">
        <v>51.33</v>
      </c>
      <c r="E8" s="6">
        <f>IF(D8&lt;10,,IF(D8&lt;10,,SUM(5.33*(POWER((D8-10),1.1)))))</f>
        <v>319.60911373540125</v>
      </c>
      <c r="F8" s="5">
        <v>9.14</v>
      </c>
      <c r="G8" s="6">
        <f>IF(F8&lt;0.1,,IF(F8&gt;11.5,,SUM(58.015*(POWER((11.5-F8),1.81)))))</f>
        <v>274.4802002901116</v>
      </c>
      <c r="H8" s="7">
        <v>132</v>
      </c>
      <c r="I8" s="6">
        <f>IF(H8&lt;75,,IF(H8&lt;75,,SUM(0.8465*(POWER((H8-75),1.42)))))</f>
        <v>263.6144773854014</v>
      </c>
      <c r="J8" s="8">
        <v>0</v>
      </c>
      <c r="K8" s="6">
        <f>IF(J8&lt;220,,IF(J8&lt;220,,SUM(0.14354*(POWER((J8-220),1.4)))))</f>
        <v>0</v>
      </c>
      <c r="L8" s="9">
        <v>2</v>
      </c>
      <c r="M8" s="10" t="s">
        <v>9</v>
      </c>
      <c r="N8" s="23">
        <v>37.43</v>
      </c>
      <c r="O8" s="6">
        <f>IF((L8*60+N8)&lt;0.1,,IF((L8*60+N8)&gt;235,,SUM(0.13279*(POWER((235-(L8*60+N8)),1.85)))))</f>
        <v>416.00532050303934</v>
      </c>
      <c r="P8" s="11">
        <f>SUM(E8,G8,I8,K8,O8)</f>
        <v>1273.7091119139536</v>
      </c>
      <c r="R8" s="3"/>
      <c r="S8" s="1"/>
      <c r="T8" s="1"/>
      <c r="U8" s="1"/>
    </row>
    <row r="9" spans="1:21" ht="12.75">
      <c r="A9" s="16"/>
      <c r="B9" s="4" t="s">
        <v>23</v>
      </c>
      <c r="C9" s="20" t="s">
        <v>21</v>
      </c>
      <c r="D9" s="5">
        <v>41.17</v>
      </c>
      <c r="E9" s="6">
        <f>IF(D9&lt;10,,IF(D9&lt;10,,SUM(5.33*(POWER((D9-10),1.1)))))</f>
        <v>234.33528725789105</v>
      </c>
      <c r="F9" s="5">
        <v>9.27</v>
      </c>
      <c r="G9" s="6">
        <f>IF(F9&lt;0.1,,IF(F9&gt;11.5,,SUM(58.015*(POWER((11.5-F9),1.81)))))</f>
        <v>247.7262900458914</v>
      </c>
      <c r="H9" s="7">
        <v>0</v>
      </c>
      <c r="I9" s="6">
        <f>IF(H9&lt;75,,IF(H9&lt;75,,SUM(0.8465*(POWER((H9-75),1.42)))))</f>
        <v>0</v>
      </c>
      <c r="J9" s="8">
        <v>426</v>
      </c>
      <c r="K9" s="6">
        <f>IF(J9&lt;220,,IF(J9&lt;220,,SUM(0.14354*(POWER((J9-220),1.4)))))</f>
        <v>249.10764177212843</v>
      </c>
      <c r="L9" s="9">
        <v>2</v>
      </c>
      <c r="M9" s="10" t="s">
        <v>9</v>
      </c>
      <c r="N9" s="23">
        <v>48.08</v>
      </c>
      <c r="O9" s="6">
        <f>IF((L9*60+N9)&lt;0.1,,IF((L9*60+N9)&gt;235,,SUM(0.13279*(POWER((235-(L9*60+N9)),1.85)))))</f>
        <v>316.55111357719187</v>
      </c>
      <c r="P9" s="11">
        <f>SUM(E9,G9,I9,K9,O9)</f>
        <v>1047.7203326531028</v>
      </c>
      <c r="R9" s="3"/>
      <c r="S9" s="1"/>
      <c r="T9" s="1"/>
      <c r="U9" s="1"/>
    </row>
    <row r="10" spans="1:21" ht="12.75">
      <c r="A10" s="16" t="s">
        <v>12</v>
      </c>
      <c r="B10" s="4" t="s">
        <v>24</v>
      </c>
      <c r="C10" s="20" t="s">
        <v>21</v>
      </c>
      <c r="D10" s="5">
        <v>43.47</v>
      </c>
      <c r="E10" s="6">
        <f>IF(D10&lt;10,,IF(D10&lt;10,,SUM(5.33*(POWER((D10-10),1.1)))))</f>
        <v>253.42443832335246</v>
      </c>
      <c r="F10" s="5">
        <v>9.51</v>
      </c>
      <c r="G10" s="6">
        <f>IF(F10&lt;0.1,,IF(F10&gt;11.5,,SUM(58.015*(POWER((11.5-F10),1.81)))))</f>
        <v>201.58785552118982</v>
      </c>
      <c r="H10" s="7">
        <v>129</v>
      </c>
      <c r="I10" s="6">
        <f>IF(H10&lt;75,,IF(H10&lt;75,,SUM(0.8465*(POWER((H10-75),1.42)))))</f>
        <v>244.13278271077024</v>
      </c>
      <c r="J10" s="8">
        <v>0</v>
      </c>
      <c r="K10" s="6">
        <f>IF(J10&lt;220,,IF(J10&lt;220,,SUM(0.14354*(POWER((J10-220),1.4)))))</f>
        <v>0</v>
      </c>
      <c r="L10" s="9">
        <v>3</v>
      </c>
      <c r="M10" s="10" t="s">
        <v>9</v>
      </c>
      <c r="N10" s="23">
        <v>1.74</v>
      </c>
      <c r="O10" s="6">
        <f>IF((L10*60+N10)&lt;0.1,,IF((L10*60+N10)&gt;235,,SUM(0.13279*(POWER((235-(L10*60+N10)),1.85)))))</f>
        <v>207.49494495965854</v>
      </c>
      <c r="P10" s="11">
        <f>SUM(E10,G10,I10,K10,O10)</f>
        <v>906.6400215149711</v>
      </c>
      <c r="R10" s="3"/>
      <c r="S10" s="1"/>
      <c r="T10" s="1"/>
      <c r="U10" s="1"/>
    </row>
    <row r="11" spans="1:21" ht="12.75">
      <c r="A11" s="16"/>
      <c r="B11" s="4" t="s">
        <v>25</v>
      </c>
      <c r="C11" s="20" t="s">
        <v>21</v>
      </c>
      <c r="D11" s="5">
        <v>40.86</v>
      </c>
      <c r="E11" s="6">
        <f>IF(D11&lt;10,,IF(D11&lt;10,,SUM(5.33*(POWER((D11-10),1.1)))))</f>
        <v>231.77293635718448</v>
      </c>
      <c r="F11" s="5">
        <v>9.02</v>
      </c>
      <c r="G11" s="6">
        <f>IF(F11&lt;0.1,,IF(F11&gt;11.5,,SUM(58.015*(POWER((11.5-F11),1.81)))))</f>
        <v>300.26024793545037</v>
      </c>
      <c r="H11" s="7">
        <v>0</v>
      </c>
      <c r="I11" s="6">
        <f>IF(H11&lt;75,,IF(H11&lt;75,,SUM(0.8465*(POWER((H11-75),1.42)))))</f>
        <v>0</v>
      </c>
      <c r="J11" s="8">
        <v>398</v>
      </c>
      <c r="K11" s="6">
        <f>IF(J11&lt;220,,IF(J11&lt;220,,SUM(0.14354*(POWER((J11-220),1.4)))))</f>
        <v>203.03034150782392</v>
      </c>
      <c r="L11" s="9">
        <v>2</v>
      </c>
      <c r="M11" s="10" t="s">
        <v>9</v>
      </c>
      <c r="N11" s="23">
        <v>47.2</v>
      </c>
      <c r="O11" s="6">
        <f>IF((L11*60+N11)&lt;0.1,,IF((L11*60+N11)&gt;235,,SUM(0.13279*(POWER((235-(L11*60+N11)),1.85)))))</f>
        <v>324.2950386882125</v>
      </c>
      <c r="P11" s="11">
        <f>SUM(E11,G11,I11,K11,O11)</f>
        <v>1059.3585644886712</v>
      </c>
      <c r="R11" s="3"/>
      <c r="S11" s="1"/>
      <c r="T11" s="1"/>
      <c r="U11" s="1"/>
    </row>
    <row r="12" spans="1:21" ht="12.75">
      <c r="A12" s="16"/>
      <c r="B12" s="4" t="s">
        <v>26</v>
      </c>
      <c r="C12" s="20" t="s">
        <v>21</v>
      </c>
      <c r="D12" s="5">
        <v>33.1</v>
      </c>
      <c r="E12" s="6">
        <f>IF(D12&lt;10,,IF(D12&lt;10,,SUM(5.33*(POWER((D12-10),1.1)))))</f>
        <v>168.53898996203165</v>
      </c>
      <c r="F12" s="5">
        <v>8.78</v>
      </c>
      <c r="G12" s="6">
        <f>IF(F12&lt;0.1,,IF(F12&gt;11.5,,SUM(58.015*(POWER((11.5-F12),1.81)))))</f>
        <v>354.9032798250555</v>
      </c>
      <c r="H12" s="7">
        <v>0</v>
      </c>
      <c r="I12" s="6">
        <f>IF(H12&lt;75,,IF(H12&lt;75,,SUM(0.8465*(POWER((H12-75),1.42)))))</f>
        <v>0</v>
      </c>
      <c r="J12" s="8">
        <v>369</v>
      </c>
      <c r="K12" s="6">
        <f>IF(J12&lt;220,,IF(J12&lt;220,,SUM(0.14354*(POWER((J12-220),1.4)))))</f>
        <v>158.28279759621554</v>
      </c>
      <c r="L12" s="9">
        <v>2</v>
      </c>
      <c r="M12" s="10" t="s">
        <v>9</v>
      </c>
      <c r="N12" s="23">
        <v>54.47</v>
      </c>
      <c r="O12" s="6">
        <f>IF((L12*60+N12)&lt;0.1,,IF((L12*60+N12)&gt;235,,SUM(0.13279*(POWER((235-(L12*60+N12)),1.85)))))</f>
        <v>262.91242905058874</v>
      </c>
      <c r="P12" s="11">
        <f>SUM(E12,G12,I12,K12,O12)</f>
        <v>944.6374964338916</v>
      </c>
      <c r="R12" s="3"/>
      <c r="S12" s="1"/>
      <c r="T12" s="1"/>
      <c r="U12" s="1"/>
    </row>
    <row r="13" spans="1:21" ht="12.75">
      <c r="A13" s="16"/>
      <c r="B13" s="4"/>
      <c r="C13" s="20"/>
      <c r="D13" s="5"/>
      <c r="E13" s="6"/>
      <c r="F13" s="5"/>
      <c r="G13" s="6"/>
      <c r="H13" s="7"/>
      <c r="I13" s="6"/>
      <c r="J13" s="8"/>
      <c r="K13" s="6"/>
      <c r="L13" s="9"/>
      <c r="M13" s="10"/>
      <c r="N13" s="23"/>
      <c r="O13" s="6"/>
      <c r="P13" s="11">
        <f>SUM(P8:P12)-MIN(P8:P12)</f>
        <v>4325.425505489618</v>
      </c>
      <c r="R13" s="1"/>
      <c r="S13" s="1"/>
      <c r="T13" s="1"/>
      <c r="U13" s="1"/>
    </row>
    <row r="14" spans="1:21" ht="12.75">
      <c r="A14" s="17"/>
      <c r="B14" s="14"/>
      <c r="C14" s="21"/>
      <c r="D14" s="15"/>
      <c r="E14" s="7"/>
      <c r="F14" s="15"/>
      <c r="G14" s="7"/>
      <c r="H14" s="7"/>
      <c r="I14" s="7"/>
      <c r="J14" s="14"/>
      <c r="K14" s="7"/>
      <c r="L14" s="9"/>
      <c r="M14" s="10"/>
      <c r="N14" s="24"/>
      <c r="O14" s="7"/>
      <c r="P14" s="10"/>
      <c r="R14" s="1"/>
      <c r="S14" s="1"/>
      <c r="T14" s="1"/>
      <c r="U14" s="1"/>
    </row>
    <row r="15" spans="1:16" ht="12.75">
      <c r="A15" s="16"/>
      <c r="B15" s="4" t="s">
        <v>40</v>
      </c>
      <c r="C15" s="20" t="s">
        <v>27</v>
      </c>
      <c r="D15" s="5">
        <v>32.48</v>
      </c>
      <c r="E15" s="6">
        <f>IF(D15&lt;10,,IF(D15&lt;10,,SUM(5.33*(POWER((D15-10),1.1)))))</f>
        <v>163.5698090215631</v>
      </c>
      <c r="F15" s="5">
        <v>9</v>
      </c>
      <c r="G15" s="6">
        <f>IF(F15&lt;0.1,,IF(F15&gt;11.5,,SUM(58.015*(POWER((11.5-F15),1.81)))))</f>
        <v>304.6573865716712</v>
      </c>
      <c r="H15" s="7">
        <v>0</v>
      </c>
      <c r="I15" s="6">
        <f>IF(H15&lt;75,,IF(H15&lt;75,,SUM(0.8465*(POWER((H15-75),1.42)))))</f>
        <v>0</v>
      </c>
      <c r="J15" s="8">
        <v>361</v>
      </c>
      <c r="K15" s="6">
        <f>IF(J15&lt;220,,IF(J15&lt;220,,SUM(0.14354*(POWER((J15-220),1.4)))))</f>
        <v>146.5141937675357</v>
      </c>
      <c r="L15" s="9">
        <v>3</v>
      </c>
      <c r="M15" s="10" t="s">
        <v>9</v>
      </c>
      <c r="N15" s="23">
        <v>6.51</v>
      </c>
      <c r="O15" s="6">
        <f>IF((L15*60+N15)&lt;0.1,,IF((L15*60+N15)&gt;235,,SUM(0.13279*(POWER((235-(L15*60+N15)),1.85)))))</f>
        <v>174.43029348866256</v>
      </c>
      <c r="P15" s="11">
        <f>SUM(E15,G15,I15,K15,O15)</f>
        <v>789.1716828494325</v>
      </c>
    </row>
    <row r="16" spans="1:16" ht="12.75">
      <c r="A16" s="16"/>
      <c r="B16" s="4" t="s">
        <v>41</v>
      </c>
      <c r="C16" s="20" t="s">
        <v>27</v>
      </c>
      <c r="D16" s="5">
        <v>46.42</v>
      </c>
      <c r="E16" s="6">
        <f>IF(D16&lt;10,,IF(D16&lt;10,,SUM(5.33*(POWER((D16-10),1.1)))))</f>
        <v>278.100099745378</v>
      </c>
      <c r="F16" s="5">
        <v>9.3</v>
      </c>
      <c r="G16" s="6">
        <f>IF(F16&lt;0.1,,IF(F16&gt;11.5,,SUM(58.015*(POWER((11.5-F16),1.81)))))</f>
        <v>241.72710390843406</v>
      </c>
      <c r="H16" s="7">
        <v>135</v>
      </c>
      <c r="I16" s="6">
        <f>IF(H16&lt;75,,IF(H16&lt;75,,SUM(0.8465*(POWER((H16-75),1.42)))))</f>
        <v>283.53177583089024</v>
      </c>
      <c r="J16" s="8">
        <v>0</v>
      </c>
      <c r="K16" s="6">
        <f>IF(J16&lt;220,,IF(J16&lt;220,,SUM(0.14354*(POWER((J16-220),1.4)))))</f>
        <v>0</v>
      </c>
      <c r="L16" s="9">
        <v>2</v>
      </c>
      <c r="M16" s="10" t="s">
        <v>9</v>
      </c>
      <c r="N16" s="23">
        <v>52.71</v>
      </c>
      <c r="O16" s="6">
        <f>IF((L16*60+N16)&lt;0.1,,IF((L16*60+N16)&gt;235,,SUM(0.13279*(POWER((235-(L16*60+N16)),1.85)))))</f>
        <v>277.22939871490814</v>
      </c>
      <c r="P16" s="11">
        <f>SUM(E16,G16,I16,K16,O16)</f>
        <v>1080.5883781996104</v>
      </c>
    </row>
    <row r="17" spans="1:16" ht="12.75">
      <c r="A17" s="16" t="s">
        <v>13</v>
      </c>
      <c r="B17" s="4" t="s">
        <v>47</v>
      </c>
      <c r="C17" s="20" t="s">
        <v>27</v>
      </c>
      <c r="D17" s="5">
        <v>35.02</v>
      </c>
      <c r="E17" s="6">
        <f>IF(D17&lt;10,,IF(D17&lt;10,,SUM(5.33*(POWER((D17-10),1.1)))))</f>
        <v>184.01077095974128</v>
      </c>
      <c r="F17" s="5">
        <v>9.28</v>
      </c>
      <c r="G17" s="6">
        <f>IF(F17&lt;0.1,,IF(F17&gt;11.5,,SUM(58.015*(POWER((11.5-F17),1.81)))))</f>
        <v>245.7192495855748</v>
      </c>
      <c r="H17" s="7">
        <v>126</v>
      </c>
      <c r="I17" s="6">
        <f>IF(H17&lt;75,,IF(H17&lt;75,,SUM(0.8465*(POWER((H17-75),1.42)))))</f>
        <v>225.10057921611434</v>
      </c>
      <c r="J17" s="8">
        <v>0</v>
      </c>
      <c r="K17" s="6">
        <f>IF(J17&lt;220,,IF(J17&lt;220,,SUM(0.14354*(POWER((J17-220),1.4)))))</f>
        <v>0</v>
      </c>
      <c r="L17" s="9">
        <v>2</v>
      </c>
      <c r="M17" s="10" t="s">
        <v>9</v>
      </c>
      <c r="N17" s="23">
        <v>49.52</v>
      </c>
      <c r="O17" s="6">
        <f>IF((L17*60+N17)&lt;0.1,,IF((L17*60+N17)&gt;235,,SUM(0.13279*(POWER((235-(L17*60+N17)),1.85)))))</f>
        <v>304.06498534715973</v>
      </c>
      <c r="P17" s="11">
        <f>SUM(E17,G17,I17,K17,O17)</f>
        <v>958.8955851085902</v>
      </c>
    </row>
    <row r="18" spans="1:16" ht="12.75">
      <c r="A18" s="16"/>
      <c r="B18" s="4" t="s">
        <v>28</v>
      </c>
      <c r="C18" s="20" t="s">
        <v>27</v>
      </c>
      <c r="D18" s="5">
        <v>34.78</v>
      </c>
      <c r="E18" s="6">
        <f>IF(D18&lt;10,,IF(D18&lt;10,,SUM(5.33*(POWER((D18-10),1.1)))))</f>
        <v>182.07010441407542</v>
      </c>
      <c r="F18" s="5">
        <v>10.08</v>
      </c>
      <c r="G18" s="6">
        <f>IF(F18&lt;0.1,,IF(F18&gt;11.5,,SUM(58.015*(POWER((11.5-F18),1.81)))))</f>
        <v>109.44154109514676</v>
      </c>
      <c r="H18" s="7">
        <v>141</v>
      </c>
      <c r="I18" s="6">
        <f>IF(H18&lt;75,,IF(H18&lt;75,,SUM(0.8465*(POWER((H18-75),1.42)))))</f>
        <v>324.6230478038537</v>
      </c>
      <c r="J18" s="8">
        <v>0</v>
      </c>
      <c r="K18" s="6">
        <f>IF(J18&lt;220,,IF(J18&lt;220,,SUM(0.14354*(POWER((J18-220),1.4)))))</f>
        <v>0</v>
      </c>
      <c r="L18" s="9">
        <v>2</v>
      </c>
      <c r="M18" s="10" t="s">
        <v>9</v>
      </c>
      <c r="N18" s="23">
        <v>52.14</v>
      </c>
      <c r="O18" s="6">
        <f>IF((L18*60+N18)&lt;0.1,,IF((L18*60+N18)&gt;235,,SUM(0.13279*(POWER((235-(L18*60+N18)),1.85)))))</f>
        <v>281.94082600385894</v>
      </c>
      <c r="P18" s="11">
        <f>SUM(E18,G18,I18,K18,O18)</f>
        <v>898.0755193169348</v>
      </c>
    </row>
    <row r="19" spans="1:16" ht="12.75">
      <c r="A19" s="16"/>
      <c r="B19" s="4" t="s">
        <v>43</v>
      </c>
      <c r="C19" s="20" t="s">
        <v>27</v>
      </c>
      <c r="D19" s="5">
        <v>39</v>
      </c>
      <c r="E19" s="6">
        <f>IF(D19&lt;10,,IF(D19&lt;10,,SUM(5.33*(POWER((D19-10),1.1)))))</f>
        <v>216.45369640771116</v>
      </c>
      <c r="F19" s="5">
        <v>8.79</v>
      </c>
      <c r="G19" s="6">
        <f>IF(F19&lt;0.1,,IF(F19&gt;11.5,,SUM(58.015*(POWER((11.5-F19),1.81)))))</f>
        <v>352.54512454511763</v>
      </c>
      <c r="H19" s="7">
        <v>0</v>
      </c>
      <c r="I19" s="6">
        <f>IF(H19&lt;75,,IF(H19&lt;75,,SUM(0.8465*(POWER((H19-75),1.42)))))</f>
        <v>0</v>
      </c>
      <c r="J19" s="8">
        <v>448</v>
      </c>
      <c r="K19" s="6">
        <f>IF(J19&lt;220,,IF(J19&lt;220,,SUM(0.14354*(POWER((J19-220),1.4)))))</f>
        <v>287.1320870636969</v>
      </c>
      <c r="L19" s="9">
        <v>2</v>
      </c>
      <c r="M19" s="10" t="s">
        <v>9</v>
      </c>
      <c r="N19" s="23">
        <v>44.35</v>
      </c>
      <c r="O19" s="6">
        <f>IF((L19*60+N19)&lt;0.1,,IF((L19*60+N19)&gt;235,,SUM(0.13279*(POWER((235-(L19*60+N19)),1.85)))))</f>
        <v>349.9636023925287</v>
      </c>
      <c r="P19" s="11">
        <f>SUM(E19,G19,I19,K19,O19)</f>
        <v>1206.0945104090542</v>
      </c>
    </row>
    <row r="20" spans="1:16" ht="12.75">
      <c r="A20" s="16"/>
      <c r="B20" s="4"/>
      <c r="C20" s="20"/>
      <c r="D20" s="5"/>
      <c r="E20" s="6"/>
      <c r="F20" s="5"/>
      <c r="G20" s="6"/>
      <c r="H20" s="7"/>
      <c r="I20" s="6"/>
      <c r="J20" s="8"/>
      <c r="K20" s="6"/>
      <c r="L20" s="9"/>
      <c r="M20" s="10"/>
      <c r="N20" s="23"/>
      <c r="O20" s="6"/>
      <c r="P20" s="11">
        <f>SUM(P15:P19)-MIN(P15:P19)</f>
        <v>4143.653993034189</v>
      </c>
    </row>
    <row r="21" spans="1:16" ht="12.75">
      <c r="A21" s="17"/>
      <c r="B21" s="14"/>
      <c r="C21" s="21"/>
      <c r="D21" s="15"/>
      <c r="E21" s="7"/>
      <c r="F21" s="15"/>
      <c r="G21" s="7"/>
      <c r="H21" s="7"/>
      <c r="I21" s="7"/>
      <c r="J21" s="14"/>
      <c r="K21" s="7"/>
      <c r="L21" s="9"/>
      <c r="M21" s="10"/>
      <c r="N21" s="24"/>
      <c r="O21" s="7"/>
      <c r="P21" s="10"/>
    </row>
    <row r="22" spans="1:16" ht="12.75">
      <c r="A22" s="16"/>
      <c r="B22" s="4" t="s">
        <v>30</v>
      </c>
      <c r="C22" s="20" t="s">
        <v>29</v>
      </c>
      <c r="D22" s="5">
        <v>41.6</v>
      </c>
      <c r="E22" s="6">
        <f>IF(D22&lt;10,,IF(D22&lt;10,,SUM(5.33*(POWER((D22-10),1.1)))))</f>
        <v>237.89373225521146</v>
      </c>
      <c r="F22" s="5">
        <v>8.92</v>
      </c>
      <c r="G22" s="6">
        <f>IF(F22&lt;0.1,,IF(F22&gt;11.5,,SUM(58.015*(POWER((11.5-F22),1.81)))))</f>
        <v>322.5313722725826</v>
      </c>
      <c r="H22" s="7">
        <v>0</v>
      </c>
      <c r="I22" s="6">
        <f>IF(H22&lt;75,,IF(H22&lt;75,,SUM(0.8465*(POWER((H22-75),1.42)))))</f>
        <v>0</v>
      </c>
      <c r="J22" s="8">
        <v>399</v>
      </c>
      <c r="K22" s="6">
        <f>IF(J22&lt;220,,IF(J22&lt;220,,SUM(0.14354*(POWER((J22-220),1.4)))))</f>
        <v>204.6290015844488</v>
      </c>
      <c r="L22" s="9">
        <v>2</v>
      </c>
      <c r="M22" s="10" t="s">
        <v>9</v>
      </c>
      <c r="N22" s="23">
        <v>49.77</v>
      </c>
      <c r="O22" s="6">
        <f>IF((L22*60+N22)&lt;0.1,,IF((L22*60+N22)&gt;235,,SUM(0.13279*(POWER((235-(L22*60+N22)),1.85)))))</f>
        <v>301.9207913770353</v>
      </c>
      <c r="P22" s="11">
        <f>SUM(E22,G22,I22,K22,O22)</f>
        <v>1066.9748974892782</v>
      </c>
    </row>
    <row r="23" spans="1:16" ht="12.75">
      <c r="A23" s="16"/>
      <c r="B23" s="4" t="s">
        <v>31</v>
      </c>
      <c r="C23" s="20" t="s">
        <v>29</v>
      </c>
      <c r="D23" s="5">
        <v>39.1</v>
      </c>
      <c r="E23" s="6">
        <f>IF(D23&lt;10,,IF(D23&lt;10,,SUM(5.33*(POWER((D23-10),1.1)))))</f>
        <v>217.2748690808624</v>
      </c>
      <c r="F23" s="5">
        <v>8.5</v>
      </c>
      <c r="G23" s="6">
        <f>IF(F23&lt;0.1,,IF(F23&gt;11.5,,SUM(58.015*(POWER((11.5-F23),1.81)))))</f>
        <v>423.7695699023927</v>
      </c>
      <c r="H23" s="7">
        <v>144</v>
      </c>
      <c r="I23" s="6">
        <f>IF(H23&lt;75,,IF(H23&lt;75,,SUM(0.8465*(POWER((H23-75),1.42)))))</f>
        <v>345.77426855123963</v>
      </c>
      <c r="J23" s="8">
        <v>0</v>
      </c>
      <c r="K23" s="6">
        <f>IF(J23&lt;220,,IF(J23&lt;220,,SUM(0.14354*(POWER((J23-220),1.4)))))</f>
        <v>0</v>
      </c>
      <c r="L23" s="9">
        <v>2</v>
      </c>
      <c r="M23" s="10" t="s">
        <v>9</v>
      </c>
      <c r="N23" s="23">
        <v>42.96</v>
      </c>
      <c r="O23" s="6">
        <f>IF((L23*60+N23)&lt;0.1,,IF((L23*60+N23)&gt;235,,SUM(0.13279*(POWER((235-(L23*60+N23)),1.85)))))</f>
        <v>362.807890386624</v>
      </c>
      <c r="P23" s="11">
        <f>SUM(E23,G23,I23,K23,O23)</f>
        <v>1349.6265979211187</v>
      </c>
    </row>
    <row r="24" spans="1:16" ht="12.75">
      <c r="A24" s="16" t="s">
        <v>11</v>
      </c>
      <c r="B24" s="4" t="s">
        <v>32</v>
      </c>
      <c r="C24" s="20" t="s">
        <v>29</v>
      </c>
      <c r="D24" s="5">
        <v>47.77</v>
      </c>
      <c r="E24" s="6">
        <f>IF(D24&lt;10,,IF(D24&lt;10,,SUM(5.33*(POWER((D24-10),1.1)))))</f>
        <v>289.46022298996684</v>
      </c>
      <c r="F24" s="5">
        <v>8.44</v>
      </c>
      <c r="G24" s="6">
        <f>IF(F24&lt;0.1,,IF(F24&gt;11.5,,SUM(58.015*(POWER((11.5-F24),1.81)))))</f>
        <v>439.23412958141415</v>
      </c>
      <c r="H24" s="7">
        <v>0</v>
      </c>
      <c r="I24" s="6">
        <f>IF(H24&lt;75,,IF(H24&lt;75,,SUM(0.8465*(POWER((H24-75),1.42)))))</f>
        <v>0</v>
      </c>
      <c r="J24" s="8">
        <v>465</v>
      </c>
      <c r="K24" s="6">
        <f>IF(J24&lt;220,,IF(J24&lt;220,,SUM(0.14354*(POWER((J24-220),1.4)))))</f>
        <v>317.5451324827443</v>
      </c>
      <c r="L24" s="9">
        <v>2</v>
      </c>
      <c r="M24" s="10" t="s">
        <v>9</v>
      </c>
      <c r="N24" s="23">
        <v>37.25</v>
      </c>
      <c r="O24" s="6">
        <f>IF((L24*60+N24)&lt;0.1,,IF((L24*60+N24)&gt;235,,SUM(0.13279*(POWER((235-(L24*60+N24)),1.85)))))</f>
        <v>417.79294941602114</v>
      </c>
      <c r="P24" s="11">
        <f>SUM(E24,G24,I24,K24,O24)</f>
        <v>1464.0324344701464</v>
      </c>
    </row>
    <row r="25" spans="1:16" ht="12.75">
      <c r="A25" s="16"/>
      <c r="B25" s="4" t="s">
        <v>39</v>
      </c>
      <c r="C25" s="20" t="s">
        <v>29</v>
      </c>
      <c r="D25" s="5">
        <v>37.48</v>
      </c>
      <c r="E25" s="6">
        <f>IF(D25&lt;10,,IF(D25&lt;10,,SUM(5.33*(POWER((D25-10),1.1)))))</f>
        <v>204.007254047283</v>
      </c>
      <c r="F25" s="5">
        <v>9.3</v>
      </c>
      <c r="G25" s="6">
        <f>IF(F25&lt;0.1,,IF(F25&gt;11.5,,SUM(58.015*(POWER((11.5-F25),1.81)))))</f>
        <v>241.72710390843406</v>
      </c>
      <c r="H25" s="7">
        <v>0</v>
      </c>
      <c r="I25" s="6">
        <f>IF(H25&lt;75,,IF(H25&lt;75,,SUM(0.8465*(POWER((H25-75),1.42)))))</f>
        <v>0</v>
      </c>
      <c r="J25" s="8">
        <v>409</v>
      </c>
      <c r="K25" s="6">
        <f>IF(J25&lt;220,,IF(J25&lt;220,,SUM(0.14354*(POWER((J25-220),1.4)))))</f>
        <v>220.81037115339984</v>
      </c>
      <c r="L25" s="9">
        <v>2</v>
      </c>
      <c r="M25" s="10" t="s">
        <v>9</v>
      </c>
      <c r="N25" s="23">
        <v>56.02</v>
      </c>
      <c r="O25" s="6">
        <f>IF((L25*60+N25)&lt;0.1,,IF((L25*60+N25)&gt;235,,SUM(0.13279*(POWER((235-(L25*60+N25)),1.85)))))</f>
        <v>250.5931481444479</v>
      </c>
      <c r="P25" s="11">
        <f>SUM(E25,G25,I25,K25,O25)</f>
        <v>917.1378772535649</v>
      </c>
    </row>
    <row r="26" spans="1:16" ht="12.75">
      <c r="A26" s="16"/>
      <c r="B26" s="4" t="s">
        <v>33</v>
      </c>
      <c r="C26" s="20" t="s">
        <v>29</v>
      </c>
      <c r="D26" s="5">
        <v>35.95</v>
      </c>
      <c r="E26" s="6">
        <f>IF(D26&lt;10,,IF(D26&lt;10,,SUM(5.33*(POWER((D26-10),1.1)))))</f>
        <v>191.54830241560353</v>
      </c>
      <c r="F26" s="5">
        <v>9.12</v>
      </c>
      <c r="G26" s="6">
        <f>IF(F26&lt;0.1,,IF(F26&gt;11.5,,SUM(58.015*(POWER((11.5-F26),1.81)))))</f>
        <v>278.7048901182654</v>
      </c>
      <c r="H26" s="7">
        <v>138</v>
      </c>
      <c r="I26" s="6">
        <f>IF(H26&lt;75,,IF(H26&lt;75,,SUM(0.8465*(POWER((H26-75),1.42)))))</f>
        <v>303.8719009255697</v>
      </c>
      <c r="J26" s="8">
        <v>0</v>
      </c>
      <c r="K26" s="6">
        <f>IF(J26&lt;220,,IF(J26&lt;220,,SUM(0.14354*(POWER((J26-220),1.4)))))</f>
        <v>0</v>
      </c>
      <c r="L26" s="9">
        <v>2</v>
      </c>
      <c r="M26" s="10" t="s">
        <v>9</v>
      </c>
      <c r="N26" s="23">
        <v>37.68</v>
      </c>
      <c r="O26" s="6">
        <f>IF((L26*60+N26)&lt;0.1,,IF((L26*60+N26)&gt;235,,SUM(0.13279*(POWER((235-(L26*60+N26)),1.85)))))</f>
        <v>413.52834643195683</v>
      </c>
      <c r="P26" s="11">
        <f>SUM(E26,G26,I26,K26,O26)</f>
        <v>1187.6534398913955</v>
      </c>
    </row>
    <row r="27" spans="1:16" ht="12.75">
      <c r="A27" s="16"/>
      <c r="B27" s="4"/>
      <c r="C27" s="20"/>
      <c r="D27" s="5"/>
      <c r="E27" s="6"/>
      <c r="F27" s="5"/>
      <c r="G27" s="6"/>
      <c r="H27" s="7"/>
      <c r="I27" s="6"/>
      <c r="J27" s="8"/>
      <c r="K27" s="6"/>
      <c r="L27" s="9"/>
      <c r="M27" s="10"/>
      <c r="N27" s="23"/>
      <c r="O27" s="6"/>
      <c r="P27" s="11">
        <f>SUM(P22:P26)-MIN(P22:P26)</f>
        <v>5068.287369771939</v>
      </c>
    </row>
    <row r="28" spans="1:16" ht="12.75">
      <c r="A28" s="17"/>
      <c r="B28" s="14"/>
      <c r="C28" s="21"/>
      <c r="D28" s="15"/>
      <c r="E28" s="7"/>
      <c r="F28" s="15"/>
      <c r="G28" s="7"/>
      <c r="H28" s="7"/>
      <c r="I28" s="7"/>
      <c r="J28" s="14"/>
      <c r="K28" s="7"/>
      <c r="L28" s="9"/>
      <c r="M28" s="10"/>
      <c r="N28" s="24"/>
      <c r="O28" s="7"/>
      <c r="P28" s="10"/>
    </row>
    <row r="29" spans="1:16" ht="12.75">
      <c r="A29" s="16"/>
      <c r="B29" s="4" t="s">
        <v>48</v>
      </c>
      <c r="C29" s="20" t="s">
        <v>34</v>
      </c>
      <c r="D29" s="5">
        <v>52.8</v>
      </c>
      <c r="E29" s="6">
        <f>IF(D29&lt;10,,IF(D29&lt;10,,SUM(5.33*(POWER((D29-10),1.1)))))</f>
        <v>332.1355441212474</v>
      </c>
      <c r="F29" s="5">
        <v>8.83</v>
      </c>
      <c r="G29" s="6">
        <f>IF(F29&lt;0.1,,IF(F29&gt;11.5,,SUM(58.015*(POWER((11.5-F29),1.81)))))</f>
        <v>343.1829314588395</v>
      </c>
      <c r="H29" s="7">
        <v>0</v>
      </c>
      <c r="I29" s="6">
        <f>IF(H29&lt;75,,IF(H29&lt;75,,SUM(0.8465*(POWER((H29-75),1.42)))))</f>
        <v>0</v>
      </c>
      <c r="J29" s="8">
        <v>426</v>
      </c>
      <c r="K29" s="6">
        <f>IF(J29&lt;220,,IF(J29&lt;220,,SUM(0.14354*(POWER((J29-220),1.4)))))</f>
        <v>249.10764177212843</v>
      </c>
      <c r="L29" s="9">
        <v>2</v>
      </c>
      <c r="M29" s="10" t="s">
        <v>9</v>
      </c>
      <c r="N29" s="23">
        <v>54.5</v>
      </c>
      <c r="O29" s="6">
        <f>IF((L29*60+N29)&lt;0.1,,IF((L29*60+N29)&gt;235,,SUM(0.13279*(POWER((235-(L29*60+N29)),1.85)))))</f>
        <v>262.67141523656966</v>
      </c>
      <c r="P29" s="11">
        <f>SUM(E29,G29,I29,K29,O29)</f>
        <v>1187.097532588785</v>
      </c>
    </row>
    <row r="30" spans="1:16" ht="12.75">
      <c r="A30" s="16"/>
      <c r="B30" s="4" t="s">
        <v>36</v>
      </c>
      <c r="C30" s="20" t="s">
        <v>34</v>
      </c>
      <c r="D30" s="5">
        <v>46.17</v>
      </c>
      <c r="E30" s="6">
        <f>IF(D30&lt;10,,IF(D30&lt;10,,SUM(5.33*(POWER((D30-10),1.1)))))</f>
        <v>276.000944755416</v>
      </c>
      <c r="F30" s="5">
        <v>9.29</v>
      </c>
      <c r="G30" s="6">
        <f>IF(F30&lt;0.1,,IF(F30&gt;11.5,,SUM(58.015*(POWER((11.5-F30),1.81)))))</f>
        <v>243.7195187821356</v>
      </c>
      <c r="H30" s="7">
        <v>0</v>
      </c>
      <c r="I30" s="6">
        <f>IF(H30&lt;75,,IF(H30&lt;75,,SUM(0.8465*(POWER((H30-75),1.42)))))</f>
        <v>0</v>
      </c>
      <c r="J30" s="8">
        <v>423</v>
      </c>
      <c r="K30" s="6">
        <f>IF(J30&lt;220,,IF(J30&lt;220,,SUM(0.14354*(POWER((J30-220),1.4)))))</f>
        <v>244.04358433810987</v>
      </c>
      <c r="L30" s="9">
        <v>2</v>
      </c>
      <c r="M30" s="10" t="s">
        <v>9</v>
      </c>
      <c r="N30" s="23">
        <v>36.45</v>
      </c>
      <c r="O30" s="6">
        <f>IF((L30*60+N30)&lt;0.1,,IF((L30*60+N30)&gt;235,,SUM(0.13279*(POWER((235-(L30*60+N30)),1.85)))))</f>
        <v>425.78055256509157</v>
      </c>
      <c r="P30" s="11">
        <f>SUM(E30,G30,I30,K30,O30)</f>
        <v>1189.5446004407531</v>
      </c>
    </row>
    <row r="31" spans="1:16" ht="12.75">
      <c r="A31" s="16" t="s">
        <v>10</v>
      </c>
      <c r="B31" s="4" t="s">
        <v>37</v>
      </c>
      <c r="C31" s="20" t="s">
        <v>34</v>
      </c>
      <c r="D31" s="5">
        <v>37.5</v>
      </c>
      <c r="E31" s="6">
        <f>IF(D31&lt;10,,IF(D31&lt;10,,SUM(5.33*(POWER((D31-10),1.1)))))</f>
        <v>204.1705845741381</v>
      </c>
      <c r="F31" s="5">
        <v>9.34</v>
      </c>
      <c r="G31" s="6">
        <f>IF(F31&lt;0.1,,IF(F31&gt;11.5,,SUM(58.015*(POWER((11.5-F31),1.81)))))</f>
        <v>233.8307303607513</v>
      </c>
      <c r="H31" s="7">
        <v>0</v>
      </c>
      <c r="I31" s="6">
        <f>IF(H31&lt;75,,IF(H31&lt;75,,SUM(0.8465*(POWER((H31-75),1.42)))))</f>
        <v>0</v>
      </c>
      <c r="J31" s="8">
        <v>426</v>
      </c>
      <c r="K31" s="6">
        <f>IF(J31&lt;220,,IF(J31&lt;220,,SUM(0.14354*(POWER((J31-220),1.4)))))</f>
        <v>249.10764177212843</v>
      </c>
      <c r="L31" s="9">
        <v>2</v>
      </c>
      <c r="M31" s="10" t="s">
        <v>9</v>
      </c>
      <c r="N31" s="23">
        <v>47.6</v>
      </c>
      <c r="O31" s="6">
        <f>IF((L31*60+N31)&lt;0.1,,IF((L31*60+N31)&gt;235,,SUM(0.13279*(POWER((235-(L31*60+N31)),1.85)))))</f>
        <v>320.76441279946613</v>
      </c>
      <c r="P31" s="11">
        <f>SUM(E31,G31,I31,K31,O31)</f>
        <v>1007.8733695064839</v>
      </c>
    </row>
    <row r="32" spans="1:16" ht="12.75">
      <c r="A32" s="16"/>
      <c r="B32" s="4" t="s">
        <v>38</v>
      </c>
      <c r="C32" s="20" t="s">
        <v>34</v>
      </c>
      <c r="D32" s="5">
        <v>35.2</v>
      </c>
      <c r="E32" s="6">
        <f>IF(D32&lt;10,,IF(D32&lt;10,,SUM(5.33*(POWER((D32-10),1.1)))))</f>
        <v>185.46749399185543</v>
      </c>
      <c r="F32" s="5">
        <v>8.69</v>
      </c>
      <c r="G32" s="6">
        <f>IF(F32&lt;0.1,,IF(F32&gt;11.5,,SUM(58.015*(POWER((11.5-F32),1.81)))))</f>
        <v>376.44257510857324</v>
      </c>
      <c r="H32" s="7">
        <v>150</v>
      </c>
      <c r="I32" s="6">
        <f>IF(H32&lt;75,,IF(H32&lt;75,,SUM(0.8465*(POWER((H32-75),1.42)))))</f>
        <v>389.2368564555028</v>
      </c>
      <c r="J32" s="8">
        <v>0</v>
      </c>
      <c r="K32" s="6">
        <f>IF(J32&lt;220,,IF(J32&lt;220,,SUM(0.14354*(POWER((J32-220),1.4)))))</f>
        <v>0</v>
      </c>
      <c r="L32" s="9">
        <v>2</v>
      </c>
      <c r="M32" s="10" t="s">
        <v>9</v>
      </c>
      <c r="N32" s="23">
        <v>36.09</v>
      </c>
      <c r="O32" s="6">
        <f>IF((L32*60+N32)&lt;0.1,,IF((L32*60+N32)&gt;235,,SUM(0.13279*(POWER((235-(L32*60+N32)),1.85)))))</f>
        <v>429.39763798932626</v>
      </c>
      <c r="P32" s="11">
        <f>SUM(E32,G32,I32,K32,O32)</f>
        <v>1380.5445635452577</v>
      </c>
    </row>
    <row r="33" spans="1:16" ht="12.75">
      <c r="A33" s="16"/>
      <c r="B33" s="4" t="s">
        <v>44</v>
      </c>
      <c r="C33" s="20" t="s">
        <v>34</v>
      </c>
      <c r="D33" s="5">
        <v>42.92</v>
      </c>
      <c r="E33" s="6">
        <f>IF(D33&lt;10,,IF(D33&lt;10,,SUM(5.33*(POWER((D33-10),1.1)))))</f>
        <v>248.8473488316567</v>
      </c>
      <c r="F33" s="5">
        <v>9.57</v>
      </c>
      <c r="G33" s="6">
        <f>IF(F33&lt;0.1,,IF(F33&gt;11.5,,SUM(58.015*(POWER((11.5-F33),1.81)))))</f>
        <v>190.7212242741198</v>
      </c>
      <c r="H33" s="7">
        <v>126</v>
      </c>
      <c r="I33" s="6">
        <f>IF(H33&lt;75,,IF(H33&lt;75,,SUM(0.8465*(POWER((H33-75),1.42)))))</f>
        <v>225.10057921611434</v>
      </c>
      <c r="J33" s="8">
        <v>0</v>
      </c>
      <c r="K33" s="6">
        <f>IF(J33&lt;220,,IF(J33&lt;220,,SUM(0.14354*(POWER((J33-220),1.4)))))</f>
        <v>0</v>
      </c>
      <c r="L33" s="9"/>
      <c r="M33" s="10" t="s">
        <v>9</v>
      </c>
      <c r="N33" s="23"/>
      <c r="O33" s="6">
        <f>IF((L33*60+N33)&lt;0.1,,IF((L33*60+N33)&gt;235,,SUM(0.13279*(POWER((235-(L33*60+N33)),1.85)))))</f>
        <v>0</v>
      </c>
      <c r="P33" s="11">
        <f>SUM(E33,G33,I33,K33,O33)</f>
        <v>664.6691523218908</v>
      </c>
    </row>
    <row r="34" spans="1:16" ht="12.75">
      <c r="A34" s="16"/>
      <c r="B34" s="4"/>
      <c r="C34" s="20"/>
      <c r="D34" s="5"/>
      <c r="E34" s="6"/>
      <c r="F34" s="5"/>
      <c r="G34" s="6"/>
      <c r="H34" s="7"/>
      <c r="I34" s="6"/>
      <c r="J34" s="8"/>
      <c r="K34" s="6"/>
      <c r="L34" s="9"/>
      <c r="M34" s="10"/>
      <c r="N34" s="23"/>
      <c r="O34" s="6"/>
      <c r="P34" s="11">
        <f>SUM(P29:P33)-MIN(P29:P33)</f>
        <v>4765.06006608128</v>
      </c>
    </row>
    <row r="35" spans="1:16" ht="12.75">
      <c r="A35" s="17"/>
      <c r="B35" s="14"/>
      <c r="C35" s="21"/>
      <c r="D35" s="15"/>
      <c r="E35" s="7"/>
      <c r="F35" s="15"/>
      <c r="G35" s="7"/>
      <c r="H35" s="7"/>
      <c r="I35" s="7"/>
      <c r="J35" s="14"/>
      <c r="K35" s="7"/>
      <c r="L35" s="9"/>
      <c r="M35" s="10"/>
      <c r="N35" s="24"/>
      <c r="O35" s="7"/>
      <c r="P35" s="10"/>
    </row>
    <row r="36" spans="1:8" ht="12.75">
      <c r="A36" s="12"/>
      <c r="H36" s="13"/>
    </row>
    <row r="37" spans="1:8" ht="12.75">
      <c r="A37" s="12"/>
      <c r="H37" s="13"/>
    </row>
    <row r="38" spans="1:8" ht="12.75">
      <c r="A38" s="12"/>
      <c r="B38" s="30" t="s">
        <v>50</v>
      </c>
      <c r="C38" s="30"/>
      <c r="D38" s="30"/>
      <c r="H38" s="13"/>
    </row>
    <row r="39" spans="1:8" ht="12.75">
      <c r="A39" s="36" t="s">
        <v>11</v>
      </c>
      <c r="B39" s="30" t="s">
        <v>29</v>
      </c>
      <c r="C39" s="37">
        <v>5068.287369771939</v>
      </c>
      <c r="H39" s="13"/>
    </row>
    <row r="40" spans="1:8" ht="12.75">
      <c r="A40" s="12" t="s">
        <v>10</v>
      </c>
      <c r="B40" t="s">
        <v>34</v>
      </c>
      <c r="C40" s="35">
        <v>4765.06006608128</v>
      </c>
      <c r="H40" s="13"/>
    </row>
    <row r="41" spans="1:8" ht="12.75">
      <c r="A41" s="12" t="s">
        <v>12</v>
      </c>
      <c r="B41" t="s">
        <v>21</v>
      </c>
      <c r="C41" s="35">
        <v>4325.425505489618</v>
      </c>
      <c r="H41" s="13"/>
    </row>
    <row r="42" spans="1:8" ht="12.75">
      <c r="A42" s="12" t="s">
        <v>13</v>
      </c>
      <c r="B42" t="s">
        <v>52</v>
      </c>
      <c r="C42" s="35">
        <v>4143.653993034189</v>
      </c>
      <c r="H42" s="13"/>
    </row>
    <row r="43" spans="1:8" ht="12.75">
      <c r="A43" s="12"/>
      <c r="H43" s="13"/>
    </row>
    <row r="44" spans="1:8" ht="12.75">
      <c r="A44" s="12"/>
      <c r="H44" s="13"/>
    </row>
    <row r="45" spans="1:8" ht="12.75">
      <c r="A45" s="12"/>
      <c r="H45" s="13"/>
    </row>
    <row r="46" spans="1:8" ht="12.75">
      <c r="A46" s="12"/>
      <c r="H46" s="13"/>
    </row>
    <row r="47" spans="1:8" ht="12.75">
      <c r="A47" s="12"/>
      <c r="H47" s="13"/>
    </row>
    <row r="48" spans="1:8" ht="12.75">
      <c r="A48" s="12"/>
      <c r="H48" s="13"/>
    </row>
    <row r="49" spans="1:8" ht="12.75">
      <c r="A49" s="12"/>
      <c r="H49" s="13"/>
    </row>
    <row r="50" spans="1:8" ht="12.75">
      <c r="A50" s="12"/>
      <c r="H50" s="13"/>
    </row>
    <row r="51" spans="1:8" ht="12.75">
      <c r="A51" s="12"/>
      <c r="H51" s="13"/>
    </row>
    <row r="52" spans="1:8" ht="12.75">
      <c r="A52" s="12"/>
      <c r="H52" s="13"/>
    </row>
    <row r="53" spans="1:8" ht="12.75">
      <c r="A53" s="12"/>
      <c r="H53" s="13"/>
    </row>
    <row r="54" spans="1:8" ht="12.75">
      <c r="A54" s="12"/>
      <c r="H54" s="13"/>
    </row>
    <row r="55" spans="1:8" ht="12.75">
      <c r="A55" s="12"/>
      <c r="H55" s="13"/>
    </row>
    <row r="56" spans="1:8" ht="12.75">
      <c r="A56" s="12"/>
      <c r="H56" s="13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</sheetData>
  <sheetProtection/>
  <mergeCells count="1">
    <mergeCell ref="L7:N7"/>
  </mergeCells>
  <printOptions/>
  <pageMargins left="0.41" right="0.6" top="0.37" bottom="0.5" header="0.34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5.875" style="13" customWidth="1"/>
    <col min="2" max="2" width="27.75390625" style="13" customWidth="1"/>
    <col min="3" max="3" width="23.625" style="13" customWidth="1"/>
    <col min="4" max="4" width="10.375" style="13" customWidth="1"/>
    <col min="5" max="5" width="10.125" style="13" customWidth="1"/>
    <col min="6" max="16384" width="9.125" style="13" customWidth="1"/>
  </cols>
  <sheetData>
    <row r="1" ht="15.75">
      <c r="B1" s="26" t="s">
        <v>15</v>
      </c>
    </row>
    <row r="4" spans="1:5" ht="15">
      <c r="A4" s="25"/>
      <c r="B4" s="14" t="s">
        <v>39</v>
      </c>
      <c r="C4" s="14" t="s">
        <v>29</v>
      </c>
      <c r="D4" s="14"/>
      <c r="E4" s="14"/>
    </row>
    <row r="5" spans="1:5" ht="15">
      <c r="A5" s="25"/>
      <c r="B5" s="14" t="s">
        <v>23</v>
      </c>
      <c r="C5" s="14" t="s">
        <v>21</v>
      </c>
      <c r="D5" s="14"/>
      <c r="E5" s="14"/>
    </row>
    <row r="6" spans="1:5" ht="15">
      <c r="A6" s="25" t="s">
        <v>11</v>
      </c>
      <c r="B6" s="14" t="s">
        <v>35</v>
      </c>
      <c r="C6" s="14" t="s">
        <v>34</v>
      </c>
      <c r="D6" s="14"/>
      <c r="E6" s="14"/>
    </row>
    <row r="7" spans="1:5" ht="15">
      <c r="A7" s="25"/>
      <c r="B7" s="14" t="s">
        <v>28</v>
      </c>
      <c r="C7" s="14" t="s">
        <v>27</v>
      </c>
      <c r="D7" s="14"/>
      <c r="E7" s="14"/>
    </row>
    <row r="8" spans="1:5" ht="15">
      <c r="A8" s="25"/>
      <c r="B8" s="14" t="s">
        <v>31</v>
      </c>
      <c r="C8" s="14" t="s">
        <v>29</v>
      </c>
      <c r="D8" s="14"/>
      <c r="E8" s="14"/>
    </row>
    <row r="9" spans="1:5" ht="15">
      <c r="A9" s="25"/>
      <c r="B9" s="14"/>
      <c r="C9" s="21"/>
      <c r="D9" s="14"/>
      <c r="E9" s="14"/>
    </row>
    <row r="10" spans="1:5" ht="15">
      <c r="A10" s="25"/>
      <c r="B10" s="14"/>
      <c r="C10" s="14"/>
      <c r="D10" s="14"/>
      <c r="E10" s="14"/>
    </row>
    <row r="11" spans="1:5" ht="15">
      <c r="A11" s="25"/>
      <c r="B11" s="14" t="s">
        <v>30</v>
      </c>
      <c r="C11" s="14" t="s">
        <v>29</v>
      </c>
      <c r="D11" s="14"/>
      <c r="E11" s="14"/>
    </row>
    <row r="12" spans="1:5" ht="15">
      <c r="A12" s="25"/>
      <c r="B12" s="14" t="s">
        <v>38</v>
      </c>
      <c r="C12" s="14" t="s">
        <v>34</v>
      </c>
      <c r="D12" s="14"/>
      <c r="E12" s="14"/>
    </row>
    <row r="13" spans="1:5" ht="15">
      <c r="A13" s="25" t="s">
        <v>10</v>
      </c>
      <c r="B13" s="14" t="s">
        <v>25</v>
      </c>
      <c r="C13" s="14" t="s">
        <v>21</v>
      </c>
      <c r="D13" s="14"/>
      <c r="E13" s="14"/>
    </row>
    <row r="14" spans="1:5" ht="15">
      <c r="A14" s="25"/>
      <c r="B14" s="14" t="s">
        <v>26</v>
      </c>
      <c r="C14" s="14" t="s">
        <v>21</v>
      </c>
      <c r="D14" s="14"/>
      <c r="E14" s="14"/>
    </row>
    <row r="15" spans="1:5" ht="15">
      <c r="A15" s="25"/>
      <c r="B15" s="14" t="s">
        <v>32</v>
      </c>
      <c r="C15" s="21" t="s">
        <v>29</v>
      </c>
      <c r="D15" s="14"/>
      <c r="E15" s="14"/>
    </row>
    <row r="16" spans="1:5" ht="15">
      <c r="A16" s="25"/>
      <c r="B16" s="14"/>
      <c r="C16" s="14"/>
      <c r="D16" s="14"/>
      <c r="E16" s="14"/>
    </row>
    <row r="17" spans="1:5" ht="15">
      <c r="A17" s="25"/>
      <c r="B17" s="14"/>
      <c r="C17" s="14"/>
      <c r="D17" s="14"/>
      <c r="E17" s="14"/>
    </row>
    <row r="18" spans="1:5" ht="15">
      <c r="A18" s="25"/>
      <c r="B18" s="14" t="s">
        <v>22</v>
      </c>
      <c r="C18" s="14" t="s">
        <v>21</v>
      </c>
      <c r="D18" s="14"/>
      <c r="E18" s="14"/>
    </row>
    <row r="19" spans="1:5" ht="15">
      <c r="A19" s="25"/>
      <c r="B19" s="14" t="s">
        <v>40</v>
      </c>
      <c r="C19" s="14" t="s">
        <v>27</v>
      </c>
      <c r="D19" s="14"/>
      <c r="E19" s="14"/>
    </row>
    <row r="20" spans="1:5" ht="15">
      <c r="A20" s="25"/>
      <c r="B20" s="14" t="s">
        <v>37</v>
      </c>
      <c r="C20" s="14" t="s">
        <v>34</v>
      </c>
      <c r="D20" s="14"/>
      <c r="E20" s="14"/>
    </row>
    <row r="21" spans="1:5" ht="15">
      <c r="A21" s="25" t="s">
        <v>12</v>
      </c>
      <c r="B21" s="14" t="s">
        <v>36</v>
      </c>
      <c r="C21" s="21" t="s">
        <v>34</v>
      </c>
      <c r="D21" s="14"/>
      <c r="E21" s="14"/>
    </row>
    <row r="22" spans="1:5" ht="15">
      <c r="A22" s="25"/>
      <c r="B22" s="14" t="s">
        <v>42</v>
      </c>
      <c r="C22" s="14" t="s">
        <v>27</v>
      </c>
      <c r="D22" s="14"/>
      <c r="E22" s="14"/>
    </row>
    <row r="23" spans="1:5" ht="15">
      <c r="A23" s="25"/>
      <c r="B23" s="14"/>
      <c r="C23" s="14"/>
      <c r="D23" s="14"/>
      <c r="E23" s="14"/>
    </row>
    <row r="24" spans="1:5" ht="15">
      <c r="A24" s="25"/>
      <c r="B24" s="14"/>
      <c r="C24" s="14"/>
      <c r="D24" s="14"/>
      <c r="E24" s="14"/>
    </row>
    <row r="25" spans="1:5" ht="15">
      <c r="A25" s="25"/>
      <c r="B25" s="14" t="s">
        <v>43</v>
      </c>
      <c r="C25" s="14" t="s">
        <v>27</v>
      </c>
      <c r="D25" s="14"/>
      <c r="E25" s="14"/>
    </row>
    <row r="26" spans="1:5" ht="15">
      <c r="A26" s="25"/>
      <c r="B26" s="14" t="s">
        <v>24</v>
      </c>
      <c r="C26" s="14" t="s">
        <v>21</v>
      </c>
      <c r="D26" s="14"/>
      <c r="E26" s="14"/>
    </row>
    <row r="27" spans="1:5" ht="15">
      <c r="A27" s="25" t="s">
        <v>13</v>
      </c>
      <c r="B27" s="14" t="s">
        <v>41</v>
      </c>
      <c r="C27" s="21" t="s">
        <v>27</v>
      </c>
      <c r="D27" s="14"/>
      <c r="E27" s="14"/>
    </row>
    <row r="28" spans="1:5" ht="15">
      <c r="A28" s="25"/>
      <c r="B28" s="14" t="s">
        <v>44</v>
      </c>
      <c r="C28" s="14" t="s">
        <v>34</v>
      </c>
      <c r="D28" s="14"/>
      <c r="E28" s="14"/>
    </row>
    <row r="29" spans="1:5" ht="15">
      <c r="A29" s="25"/>
      <c r="B29" s="14" t="s">
        <v>33</v>
      </c>
      <c r="C29" s="14" t="s">
        <v>29</v>
      </c>
      <c r="D29" s="14"/>
      <c r="E29" s="14"/>
    </row>
    <row r="30" spans="1:5" ht="15">
      <c r="A30" s="25"/>
      <c r="B30" s="14"/>
      <c r="C30" s="14"/>
      <c r="D30" s="14"/>
      <c r="E30" s="14"/>
    </row>
    <row r="31" spans="1:5" ht="15">
      <c r="A31" s="25"/>
      <c r="B31" s="14"/>
      <c r="C31" s="14"/>
      <c r="D31" s="14"/>
      <c r="E31" s="14"/>
    </row>
    <row r="32" spans="1:5" ht="15">
      <c r="A32" s="25"/>
      <c r="B32" s="14"/>
      <c r="C32" s="14"/>
      <c r="D32" s="14"/>
      <c r="E32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L23" sqref="L23"/>
    </sheetView>
  </sheetViews>
  <sheetFormatPr defaultColWidth="9.00390625" defaultRowHeight="12.75"/>
  <cols>
    <col min="1" max="1" width="7.625" style="13" customWidth="1"/>
    <col min="2" max="2" width="31.625" style="13" customWidth="1"/>
    <col min="3" max="3" width="23.75390625" style="13" customWidth="1"/>
    <col min="4" max="16384" width="9.125" style="13" customWidth="1"/>
  </cols>
  <sheetData>
    <row r="1" ht="15.75">
      <c r="B1" s="26" t="s">
        <v>18</v>
      </c>
    </row>
    <row r="4" spans="1:5" ht="15">
      <c r="A4" s="25"/>
      <c r="B4" s="14" t="s">
        <v>39</v>
      </c>
      <c r="C4" s="14" t="s">
        <v>29</v>
      </c>
      <c r="D4" s="14"/>
      <c r="E4" s="14"/>
    </row>
    <row r="5" spans="1:5" ht="15">
      <c r="A5" s="25"/>
      <c r="B5" s="14" t="s">
        <v>23</v>
      </c>
      <c r="C5" s="14" t="s">
        <v>21</v>
      </c>
      <c r="D5" s="14"/>
      <c r="E5" s="14"/>
    </row>
    <row r="6" spans="1:5" ht="15">
      <c r="A6" s="25"/>
      <c r="B6" s="14" t="s">
        <v>48</v>
      </c>
      <c r="C6" s="14" t="s">
        <v>34</v>
      </c>
      <c r="D6" s="14"/>
      <c r="E6" s="14"/>
    </row>
    <row r="7" spans="1:5" ht="15">
      <c r="A7" s="25"/>
      <c r="B7" s="14" t="s">
        <v>28</v>
      </c>
      <c r="C7" s="14" t="s">
        <v>27</v>
      </c>
      <c r="D7" s="14"/>
      <c r="E7" s="14"/>
    </row>
    <row r="8" spans="1:5" ht="15">
      <c r="A8" s="25"/>
      <c r="B8" s="14" t="s">
        <v>31</v>
      </c>
      <c r="C8" s="14" t="s">
        <v>29</v>
      </c>
      <c r="D8" s="14"/>
      <c r="E8" s="14"/>
    </row>
    <row r="9" spans="1:5" ht="15">
      <c r="A9" s="25" t="s">
        <v>11</v>
      </c>
      <c r="B9" s="14" t="s">
        <v>30</v>
      </c>
      <c r="C9" s="14" t="s">
        <v>29</v>
      </c>
      <c r="D9" s="14"/>
      <c r="E9" s="14"/>
    </row>
    <row r="10" spans="1:5" ht="15">
      <c r="A10" s="25"/>
      <c r="B10" s="14" t="s">
        <v>38</v>
      </c>
      <c r="C10" s="14" t="s">
        <v>34</v>
      </c>
      <c r="D10" s="14"/>
      <c r="E10" s="14"/>
    </row>
    <row r="11" spans="1:5" ht="15">
      <c r="A11" s="25"/>
      <c r="B11" s="14" t="s">
        <v>25</v>
      </c>
      <c r="C11" s="14" t="s">
        <v>21</v>
      </c>
      <c r="D11" s="14"/>
      <c r="E11" s="14"/>
    </row>
    <row r="12" spans="1:5" ht="15">
      <c r="A12" s="25"/>
      <c r="B12" s="14" t="s">
        <v>26</v>
      </c>
      <c r="C12" s="14" t="s">
        <v>21</v>
      </c>
      <c r="D12" s="14"/>
      <c r="E12" s="14"/>
    </row>
    <row r="13" spans="1:5" ht="15">
      <c r="A13" s="25"/>
      <c r="B13" s="14" t="s">
        <v>32</v>
      </c>
      <c r="C13" s="14" t="s">
        <v>29</v>
      </c>
      <c r="D13" s="14"/>
      <c r="E13" s="14"/>
    </row>
    <row r="14" spans="1:5" ht="15">
      <c r="A14" s="25"/>
      <c r="B14" s="14"/>
      <c r="C14" s="14"/>
      <c r="D14" s="14"/>
      <c r="E14" s="14"/>
    </row>
    <row r="15" spans="1:5" ht="15">
      <c r="A15" s="25"/>
      <c r="B15" s="14"/>
      <c r="C15" s="14"/>
      <c r="D15" s="14"/>
      <c r="E15" s="14"/>
    </row>
    <row r="16" spans="1:5" ht="15">
      <c r="A16" s="25"/>
      <c r="B16" s="14" t="s">
        <v>22</v>
      </c>
      <c r="C16" s="14" t="s">
        <v>21</v>
      </c>
      <c r="D16" s="14"/>
      <c r="E16" s="14"/>
    </row>
    <row r="17" spans="1:5" ht="15">
      <c r="A17" s="25"/>
      <c r="B17" s="14" t="s">
        <v>40</v>
      </c>
      <c r="C17" s="14" t="s">
        <v>27</v>
      </c>
      <c r="D17" s="14"/>
      <c r="E17" s="14"/>
    </row>
    <row r="18" spans="1:5" ht="15">
      <c r="A18" s="25"/>
      <c r="B18" s="14" t="s">
        <v>47</v>
      </c>
      <c r="C18" s="21" t="s">
        <v>27</v>
      </c>
      <c r="D18" s="14"/>
      <c r="E18" s="14"/>
    </row>
    <row r="19" spans="1:5" ht="15">
      <c r="A19" s="25"/>
      <c r="B19" s="14" t="s">
        <v>37</v>
      </c>
      <c r="C19" s="21" t="s">
        <v>34</v>
      </c>
      <c r="D19" s="14"/>
      <c r="E19" s="14"/>
    </row>
    <row r="20" spans="1:5" ht="15">
      <c r="A20" s="25"/>
      <c r="B20" s="14" t="s">
        <v>36</v>
      </c>
      <c r="C20" s="21" t="s">
        <v>34</v>
      </c>
      <c r="D20" s="14"/>
      <c r="E20" s="14"/>
    </row>
    <row r="21" spans="1:5" ht="15">
      <c r="A21" s="25" t="s">
        <v>10</v>
      </c>
      <c r="B21" s="14" t="s">
        <v>43</v>
      </c>
      <c r="C21" s="14" t="s">
        <v>27</v>
      </c>
      <c r="D21" s="14"/>
      <c r="E21" s="14"/>
    </row>
    <row r="22" spans="1:5" ht="15">
      <c r="A22" s="25"/>
      <c r="B22" s="14" t="s">
        <v>24</v>
      </c>
      <c r="C22" s="14" t="s">
        <v>21</v>
      </c>
      <c r="D22" s="14"/>
      <c r="E22" s="14"/>
    </row>
    <row r="23" spans="1:5" ht="15">
      <c r="A23" s="25"/>
      <c r="B23" s="14" t="s">
        <v>41</v>
      </c>
      <c r="C23" s="14" t="s">
        <v>27</v>
      </c>
      <c r="D23" s="14"/>
      <c r="E23" s="14"/>
    </row>
    <row r="24" spans="1:5" ht="15">
      <c r="A24" s="25"/>
      <c r="B24" s="14" t="s">
        <v>44</v>
      </c>
      <c r="C24" s="14" t="s">
        <v>34</v>
      </c>
      <c r="D24" s="14"/>
      <c r="E24" s="14"/>
    </row>
    <row r="25" spans="1:5" ht="15">
      <c r="A25" s="25"/>
      <c r="B25" s="14" t="s">
        <v>33</v>
      </c>
      <c r="C25" s="14" t="s">
        <v>29</v>
      </c>
      <c r="D25" s="14"/>
      <c r="E25" s="14"/>
    </row>
    <row r="26" spans="1:5" ht="15">
      <c r="A26" s="25"/>
      <c r="B26" s="14"/>
      <c r="C26" s="14"/>
      <c r="D26" s="14"/>
      <c r="E26" s="14"/>
    </row>
    <row r="27" spans="1:5" ht="15">
      <c r="A27" s="25"/>
      <c r="B27" s="14"/>
      <c r="C27" s="14"/>
      <c r="D27" s="14"/>
      <c r="E27" s="14"/>
    </row>
    <row r="28" spans="1:5" ht="15">
      <c r="A28" s="25"/>
      <c r="B28" s="14"/>
      <c r="C28" s="14"/>
      <c r="D28" s="14"/>
      <c r="E28" s="14"/>
    </row>
    <row r="29" spans="1:5" ht="15">
      <c r="A29" s="25"/>
      <c r="B29" s="14"/>
      <c r="C29" s="14"/>
      <c r="D29" s="14"/>
      <c r="E29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.625" style="0" customWidth="1"/>
    <col min="2" max="2" width="22.625" style="0" customWidth="1"/>
    <col min="3" max="3" width="22.00390625" style="0" customWidth="1"/>
  </cols>
  <sheetData>
    <row r="1" ht="15.75">
      <c r="B1" s="27" t="s">
        <v>49</v>
      </c>
    </row>
    <row r="4" spans="1:7" ht="12.75">
      <c r="A4" s="8"/>
      <c r="B4" s="14" t="s">
        <v>22</v>
      </c>
      <c r="C4" s="21" t="s">
        <v>21</v>
      </c>
      <c r="D4" s="5"/>
      <c r="E4" s="8"/>
      <c r="F4" s="5"/>
      <c r="G4" s="8"/>
    </row>
    <row r="5" spans="1:7" ht="12.75">
      <c r="A5" s="8"/>
      <c r="B5" s="14" t="s">
        <v>23</v>
      </c>
      <c r="C5" s="21" t="s">
        <v>21</v>
      </c>
      <c r="D5" s="5"/>
      <c r="E5" s="8"/>
      <c r="F5" s="5"/>
      <c r="G5" s="8"/>
    </row>
    <row r="6" spans="1:7" ht="12.75">
      <c r="A6" s="8"/>
      <c r="B6" s="14" t="s">
        <v>24</v>
      </c>
      <c r="C6" s="21" t="s">
        <v>21</v>
      </c>
      <c r="D6" s="5"/>
      <c r="E6" s="8"/>
      <c r="F6" s="5"/>
      <c r="G6" s="8"/>
    </row>
    <row r="7" spans="1:7" ht="12.75">
      <c r="A7" s="8"/>
      <c r="B7" s="14" t="s">
        <v>25</v>
      </c>
      <c r="C7" s="21" t="s">
        <v>21</v>
      </c>
      <c r="D7" s="5"/>
      <c r="E7" s="8"/>
      <c r="F7" s="5"/>
      <c r="G7" s="8"/>
    </row>
    <row r="8" spans="1:7" ht="12.75">
      <c r="A8" s="8"/>
      <c r="B8" s="14" t="s">
        <v>26</v>
      </c>
      <c r="C8" s="21" t="s">
        <v>21</v>
      </c>
      <c r="D8" s="5"/>
      <c r="E8" s="8"/>
      <c r="F8" s="5"/>
      <c r="G8" s="8"/>
    </row>
    <row r="9" spans="1:7" ht="12.75">
      <c r="A9" s="8"/>
      <c r="B9" s="14"/>
      <c r="C9" s="21"/>
      <c r="D9" s="5"/>
      <c r="E9" s="8"/>
      <c r="F9" s="5"/>
      <c r="G9" s="8"/>
    </row>
    <row r="10" spans="1:7" ht="12.75">
      <c r="A10" s="8"/>
      <c r="B10" s="14"/>
      <c r="C10" s="21"/>
      <c r="D10" s="5"/>
      <c r="E10" s="8"/>
      <c r="F10" s="5"/>
      <c r="G10" s="8"/>
    </row>
    <row r="11" spans="1:7" ht="12.75">
      <c r="A11" s="8"/>
      <c r="B11" s="14" t="s">
        <v>40</v>
      </c>
      <c r="C11" s="21" t="s">
        <v>27</v>
      </c>
      <c r="D11" s="5"/>
      <c r="E11" s="8"/>
      <c r="F11" s="5"/>
      <c r="G11" s="8"/>
    </row>
    <row r="12" spans="1:7" ht="12.75">
      <c r="A12" s="8"/>
      <c r="B12" s="14" t="s">
        <v>41</v>
      </c>
      <c r="C12" s="21" t="s">
        <v>27</v>
      </c>
      <c r="D12" s="5"/>
      <c r="E12" s="8"/>
      <c r="F12" s="5"/>
      <c r="G12" s="8"/>
    </row>
    <row r="13" spans="1:7" ht="12.75">
      <c r="A13" s="8"/>
      <c r="B13" s="8" t="s">
        <v>47</v>
      </c>
      <c r="C13" s="8" t="s">
        <v>27</v>
      </c>
      <c r="D13" s="8"/>
      <c r="E13" s="8"/>
      <c r="F13" s="8"/>
      <c r="G13" s="8"/>
    </row>
    <row r="14" spans="1:7" ht="12.75">
      <c r="A14" s="8"/>
      <c r="B14" s="8" t="s">
        <v>28</v>
      </c>
      <c r="C14" s="8" t="s">
        <v>27</v>
      </c>
      <c r="D14" s="8"/>
      <c r="E14" s="8"/>
      <c r="F14" s="8"/>
      <c r="G14" s="8"/>
    </row>
    <row r="15" spans="1:7" ht="12.75">
      <c r="A15" s="8"/>
      <c r="B15" s="8" t="s">
        <v>43</v>
      </c>
      <c r="C15" s="8" t="s">
        <v>27</v>
      </c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 t="s">
        <v>30</v>
      </c>
      <c r="C18" s="8" t="s">
        <v>29</v>
      </c>
      <c r="D18" s="8"/>
      <c r="E18" s="8"/>
      <c r="F18" s="8"/>
      <c r="G18" s="8"/>
    </row>
    <row r="19" spans="1:7" ht="12.75">
      <c r="A19" s="8"/>
      <c r="B19" s="8" t="s">
        <v>31</v>
      </c>
      <c r="C19" s="8" t="s">
        <v>29</v>
      </c>
      <c r="D19" s="8"/>
      <c r="E19" s="8"/>
      <c r="F19" s="8"/>
      <c r="G19" s="8"/>
    </row>
    <row r="20" spans="1:7" ht="12.75">
      <c r="A20" s="8"/>
      <c r="B20" s="8" t="s">
        <v>32</v>
      </c>
      <c r="C20" s="8" t="s">
        <v>29</v>
      </c>
      <c r="D20" s="8"/>
      <c r="E20" s="8"/>
      <c r="F20" s="8"/>
      <c r="G20" s="8"/>
    </row>
    <row r="21" spans="1:7" ht="12.75">
      <c r="A21" s="8"/>
      <c r="B21" s="8" t="s">
        <v>39</v>
      </c>
      <c r="C21" s="8" t="s">
        <v>29</v>
      </c>
      <c r="D21" s="8"/>
      <c r="E21" s="8"/>
      <c r="F21" s="8"/>
      <c r="G21" s="8"/>
    </row>
    <row r="22" spans="1:7" ht="12.75">
      <c r="A22" s="8"/>
      <c r="B22" s="14" t="s">
        <v>33</v>
      </c>
      <c r="C22" s="21" t="s">
        <v>29</v>
      </c>
      <c r="D22" s="5"/>
      <c r="E22" s="8"/>
      <c r="F22" s="5"/>
      <c r="G22" s="8"/>
    </row>
    <row r="23" spans="1:7" ht="12.75">
      <c r="A23" s="8"/>
      <c r="B23" s="14"/>
      <c r="C23" s="21"/>
      <c r="D23" s="5"/>
      <c r="E23" s="8"/>
      <c r="F23" s="5"/>
      <c r="G23" s="8"/>
    </row>
    <row r="24" spans="1:7" ht="12.75">
      <c r="A24" s="8"/>
      <c r="B24" s="14"/>
      <c r="C24" s="21"/>
      <c r="D24" s="5"/>
      <c r="E24" s="8"/>
      <c r="F24" s="5"/>
      <c r="G24" s="8"/>
    </row>
    <row r="25" spans="1:7" ht="12.75">
      <c r="A25" s="8"/>
      <c r="B25" s="14" t="s">
        <v>48</v>
      </c>
      <c r="C25" s="21" t="s">
        <v>34</v>
      </c>
      <c r="D25" s="5"/>
      <c r="E25" s="8"/>
      <c r="F25" s="8"/>
      <c r="G25" s="8"/>
    </row>
    <row r="26" spans="1:7" ht="12.75">
      <c r="A26" s="8"/>
      <c r="B26" s="14" t="s">
        <v>36</v>
      </c>
      <c r="C26" s="21" t="s">
        <v>34</v>
      </c>
      <c r="D26" s="5"/>
      <c r="E26" s="8"/>
      <c r="F26" s="8"/>
      <c r="G26" s="8"/>
    </row>
    <row r="27" spans="1:7" ht="12.75">
      <c r="A27" s="8"/>
      <c r="B27" s="14" t="s">
        <v>37</v>
      </c>
      <c r="C27" s="21" t="s">
        <v>34</v>
      </c>
      <c r="D27" s="5"/>
      <c r="E27" s="8"/>
      <c r="F27" s="8"/>
      <c r="G27" s="8"/>
    </row>
    <row r="28" spans="1:7" ht="12.75">
      <c r="A28" s="8"/>
      <c r="B28" s="14" t="s">
        <v>38</v>
      </c>
      <c r="C28" s="21" t="s">
        <v>34</v>
      </c>
      <c r="D28" s="5"/>
      <c r="E28" s="8"/>
      <c r="F28" s="8"/>
      <c r="G28" s="8"/>
    </row>
    <row r="29" spans="1:7" ht="12.75">
      <c r="A29" s="8"/>
      <c r="B29" s="14" t="s">
        <v>44</v>
      </c>
      <c r="C29" s="21" t="s">
        <v>34</v>
      </c>
      <c r="D29" s="5"/>
      <c r="E29" s="8"/>
      <c r="F29" s="8"/>
      <c r="G29" s="8"/>
    </row>
    <row r="30" spans="1:7" ht="12.75">
      <c r="A30" s="8"/>
      <c r="B30" s="14"/>
      <c r="C30" s="21"/>
      <c r="D30" s="5"/>
      <c r="E30" s="8"/>
      <c r="F30" s="8"/>
      <c r="G3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19.625" style="0" customWidth="1"/>
  </cols>
  <sheetData>
    <row r="1" ht="15.75">
      <c r="B1" s="27" t="s">
        <v>45</v>
      </c>
    </row>
    <row r="3" spans="4:8" ht="12.75">
      <c r="D3" s="12" t="s">
        <v>11</v>
      </c>
      <c r="E3" s="12" t="s">
        <v>10</v>
      </c>
      <c r="F3" s="12" t="s">
        <v>12</v>
      </c>
      <c r="G3" s="12"/>
      <c r="H3" s="12" t="s">
        <v>16</v>
      </c>
    </row>
    <row r="4" spans="2:8" ht="12.75">
      <c r="B4" s="14" t="s">
        <v>23</v>
      </c>
      <c r="C4" s="21" t="s">
        <v>21</v>
      </c>
      <c r="D4" s="8"/>
      <c r="E4" s="8"/>
      <c r="F4" s="8"/>
      <c r="G4" s="8"/>
      <c r="H4" s="8"/>
    </row>
    <row r="5" spans="2:8" ht="12.75">
      <c r="B5" s="14" t="s">
        <v>25</v>
      </c>
      <c r="C5" s="21" t="s">
        <v>21</v>
      </c>
      <c r="D5" s="8"/>
      <c r="E5" s="8"/>
      <c r="F5" s="8"/>
      <c r="G5" s="8"/>
      <c r="H5" s="8"/>
    </row>
    <row r="6" spans="2:8" ht="12.75">
      <c r="B6" s="14" t="s">
        <v>26</v>
      </c>
      <c r="C6" s="21" t="s">
        <v>21</v>
      </c>
      <c r="D6" s="8"/>
      <c r="E6" s="8"/>
      <c r="F6" s="8"/>
      <c r="G6" s="8"/>
      <c r="H6" s="8"/>
    </row>
    <row r="7" spans="2:8" ht="12.75">
      <c r="B7" s="14" t="s">
        <v>40</v>
      </c>
      <c r="C7" s="21" t="s">
        <v>27</v>
      </c>
      <c r="D7" s="8"/>
      <c r="E7" s="8"/>
      <c r="F7" s="8"/>
      <c r="G7" s="8"/>
      <c r="H7" s="8"/>
    </row>
    <row r="8" spans="2:8" ht="12.75">
      <c r="B8" s="14" t="s">
        <v>43</v>
      </c>
      <c r="C8" s="21" t="s">
        <v>27</v>
      </c>
      <c r="D8" s="8"/>
      <c r="E8" s="8"/>
      <c r="F8" s="8"/>
      <c r="G8" s="8"/>
      <c r="H8" s="8"/>
    </row>
    <row r="9" spans="2:8" ht="12.75">
      <c r="B9" s="14" t="s">
        <v>30</v>
      </c>
      <c r="C9" s="21" t="s">
        <v>29</v>
      </c>
      <c r="D9" s="8"/>
      <c r="E9" s="8"/>
      <c r="F9" s="8"/>
      <c r="G9" s="8"/>
      <c r="H9" s="8"/>
    </row>
    <row r="10" spans="2:8" ht="12.75">
      <c r="B10" s="14" t="s">
        <v>32</v>
      </c>
      <c r="C10" s="21" t="s">
        <v>29</v>
      </c>
      <c r="D10" s="8"/>
      <c r="E10" s="8"/>
      <c r="F10" s="8"/>
      <c r="G10" s="8"/>
      <c r="H10" s="8"/>
    </row>
    <row r="11" spans="2:8" ht="12.75">
      <c r="B11" s="14" t="s">
        <v>39</v>
      </c>
      <c r="C11" s="21" t="s">
        <v>29</v>
      </c>
      <c r="D11" s="8"/>
      <c r="E11" s="8"/>
      <c r="F11" s="8"/>
      <c r="G11" s="8"/>
      <c r="H11" s="8"/>
    </row>
    <row r="12" spans="2:8" ht="12.75">
      <c r="B12" s="14" t="s">
        <v>35</v>
      </c>
      <c r="C12" s="21" t="s">
        <v>34</v>
      </c>
      <c r="D12" s="8"/>
      <c r="E12" s="8"/>
      <c r="F12" s="8"/>
      <c r="G12" s="8"/>
      <c r="H12" s="8"/>
    </row>
    <row r="13" spans="2:8" ht="12.75">
      <c r="B13" s="14" t="s">
        <v>36</v>
      </c>
      <c r="C13" s="21" t="s">
        <v>34</v>
      </c>
      <c r="D13" s="8"/>
      <c r="E13" s="8"/>
      <c r="F13" s="8"/>
      <c r="G13" s="8"/>
      <c r="H13" s="8"/>
    </row>
    <row r="14" spans="2:8" ht="12.75">
      <c r="B14" s="14" t="s">
        <v>37</v>
      </c>
      <c r="C14" s="21" t="s">
        <v>34</v>
      </c>
      <c r="D14" s="8"/>
      <c r="E14" s="8"/>
      <c r="F14" s="8"/>
      <c r="G14" s="8"/>
      <c r="H14" s="8"/>
    </row>
    <row r="15" spans="2:8" ht="12.75">
      <c r="B15" s="14"/>
      <c r="C15" s="21"/>
      <c r="D15" s="8"/>
      <c r="E15" s="8"/>
      <c r="F15" s="8"/>
      <c r="G15" s="8"/>
      <c r="H15" s="8"/>
    </row>
    <row r="16" spans="2:8" ht="12.75">
      <c r="B16" s="14"/>
      <c r="C16" s="21"/>
      <c r="D16" s="8"/>
      <c r="E16" s="8"/>
      <c r="F16" s="8"/>
      <c r="G16" s="8"/>
      <c r="H16" s="8"/>
    </row>
    <row r="17" spans="2:8" ht="12.75">
      <c r="B17" s="8"/>
      <c r="C17" s="8"/>
      <c r="D17" s="8"/>
      <c r="E17" s="8"/>
      <c r="F17" s="8"/>
      <c r="G17" s="8"/>
      <c r="H17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9.375" style="0" customWidth="1"/>
    <col min="2" max="2" width="21.00390625" style="0" customWidth="1"/>
    <col min="3" max="3" width="6.125" style="0" customWidth="1"/>
    <col min="4" max="4" width="5.75390625" style="0" customWidth="1"/>
    <col min="5" max="5" width="5.875" style="0" customWidth="1"/>
    <col min="6" max="7" width="6.00390625" style="0" customWidth="1"/>
    <col min="8" max="8" width="5.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875" style="0" customWidth="1"/>
    <col min="14" max="14" width="5.75390625" style="0" customWidth="1"/>
    <col min="15" max="15" width="5.125" style="0" customWidth="1"/>
    <col min="16" max="16" width="5.625" style="0" customWidth="1"/>
    <col min="17" max="17" width="5.25390625" style="0" customWidth="1"/>
  </cols>
  <sheetData>
    <row r="1" spans="1:17" ht="15.75">
      <c r="A1" s="27" t="s">
        <v>17</v>
      </c>
      <c r="C1" s="12">
        <v>114</v>
      </c>
      <c r="D1" s="12">
        <v>117</v>
      </c>
      <c r="E1" s="12">
        <v>120</v>
      </c>
      <c r="F1" s="12">
        <v>123</v>
      </c>
      <c r="G1" s="12">
        <v>126</v>
      </c>
      <c r="H1" s="12">
        <v>129</v>
      </c>
      <c r="I1" s="12">
        <v>132</v>
      </c>
      <c r="J1" s="12">
        <v>135</v>
      </c>
      <c r="K1" s="12">
        <v>138</v>
      </c>
      <c r="L1" s="12">
        <v>141</v>
      </c>
      <c r="M1" s="12">
        <v>144</v>
      </c>
      <c r="N1" s="12">
        <v>147</v>
      </c>
      <c r="O1" s="12">
        <v>150</v>
      </c>
      <c r="P1" s="12">
        <v>153</v>
      </c>
      <c r="Q1" s="12">
        <v>156</v>
      </c>
    </row>
    <row r="2" spans="1:17" ht="12.75">
      <c r="A2" s="14" t="s">
        <v>22</v>
      </c>
      <c r="B2" s="21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4" t="s">
        <v>24</v>
      </c>
      <c r="B3" s="21" t="s">
        <v>21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4" t="s">
        <v>41</v>
      </c>
      <c r="B4" s="21" t="s">
        <v>27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4" t="s">
        <v>42</v>
      </c>
      <c r="B5" s="21" t="s">
        <v>27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4" t="s">
        <v>28</v>
      </c>
      <c r="B6" s="21" t="s">
        <v>27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4" t="s">
        <v>31</v>
      </c>
      <c r="B7" s="21" t="s">
        <v>29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33</v>
      </c>
      <c r="B8" s="21" t="s">
        <v>29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4" t="s">
        <v>38</v>
      </c>
      <c r="B9" s="21" t="s">
        <v>34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4" t="s">
        <v>44</v>
      </c>
      <c r="B10" s="21" t="s">
        <v>34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4"/>
      <c r="B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4"/>
      <c r="B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9" ht="12.75">
      <c r="A19" t="s">
        <v>46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8"/>
    </sheetView>
  </sheetViews>
  <sheetFormatPr defaultColWidth="9.00390625" defaultRowHeight="12.75"/>
  <cols>
    <col min="1" max="1" width="7.375" style="28" customWidth="1"/>
    <col min="2" max="2" width="35.375" style="28" customWidth="1"/>
    <col min="3" max="16384" width="9.125" style="28" customWidth="1"/>
  </cols>
  <sheetData>
    <row r="1" spans="1:3" ht="15.75">
      <c r="A1" s="27" t="s">
        <v>51</v>
      </c>
      <c r="B1" s="27"/>
      <c r="C1" s="27"/>
    </row>
    <row r="2" spans="1:3" ht="15.75">
      <c r="A2" s="27" t="s">
        <v>20</v>
      </c>
      <c r="B2" s="27"/>
      <c r="C2" s="27"/>
    </row>
    <row r="4" spans="2:3" ht="15.75">
      <c r="B4" s="27" t="s">
        <v>50</v>
      </c>
      <c r="C4" s="29"/>
    </row>
    <row r="5" spans="1:3" ht="15">
      <c r="A5" s="28" t="s">
        <v>11</v>
      </c>
      <c r="B5" s="28" t="s">
        <v>29</v>
      </c>
      <c r="C5" s="29">
        <f>závod!P27</f>
        <v>5068.287369771939</v>
      </c>
    </row>
    <row r="6" spans="1:3" ht="15">
      <c r="A6" s="28" t="s">
        <v>10</v>
      </c>
      <c r="B6" s="28" t="s">
        <v>34</v>
      </c>
      <c r="C6" s="29">
        <f>závod!P34</f>
        <v>4765.06006608128</v>
      </c>
    </row>
    <row r="7" spans="1:3" ht="15">
      <c r="A7" s="28" t="s">
        <v>12</v>
      </c>
      <c r="B7" s="28" t="s">
        <v>21</v>
      </c>
      <c r="C7" s="29">
        <f>závod!P13</f>
        <v>4325.425505489618</v>
      </c>
    </row>
    <row r="8" spans="1:3" ht="15">
      <c r="A8" s="28" t="s">
        <v>13</v>
      </c>
      <c r="B8" s="28" t="s">
        <v>52</v>
      </c>
      <c r="C8" s="29">
        <f>závod!P20</f>
        <v>4143.653993034189</v>
      </c>
    </row>
    <row r="9" ht="15">
      <c r="C9" s="29"/>
    </row>
    <row r="10" ht="15">
      <c r="C10" s="29"/>
    </row>
    <row r="11" ht="15">
      <c r="C11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2015-05-26T10:45:20Z</cp:lastPrinted>
  <dcterms:created xsi:type="dcterms:W3CDTF">2007-05-25T07:12:57Z</dcterms:created>
  <dcterms:modified xsi:type="dcterms:W3CDTF">2015-05-26T13:21:08Z</dcterms:modified>
  <cp:category/>
  <cp:version/>
  <cp:contentType/>
  <cp:contentStatus/>
</cp:coreProperties>
</file>